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E3D72B1-36C7-4617-BBA8-E11D2A454BB3}" xr6:coauthVersionLast="46" xr6:coauthVersionMax="46" xr10:uidLastSave="{00000000-0000-0000-0000-000000000000}"/>
  <bookViews>
    <workbookView xWindow="-120" yWindow="-120" windowWidth="29040" windowHeight="15840" xr2:uid="{4E787BAE-17CC-442E-95D5-EE1DF3EBEEE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J21" i="1"/>
  <c r="Q7" i="1"/>
  <c r="N8" i="1" s="1"/>
  <c r="O8" i="1" s="1"/>
  <c r="S4" i="1"/>
  <c r="O7" i="1"/>
  <c r="M8" i="1"/>
  <c r="M9" i="1"/>
  <c r="M10" i="1"/>
  <c r="M11" i="1"/>
  <c r="M12" i="1"/>
  <c r="M13" i="1"/>
  <c r="M14" i="1"/>
  <c r="M15" i="1"/>
  <c r="M16" i="1"/>
  <c r="M17" i="1"/>
  <c r="M18" i="1"/>
  <c r="M19" i="1"/>
  <c r="M7" i="1"/>
  <c r="N7" i="1"/>
  <c r="F7" i="1"/>
  <c r="F8" i="1" s="1"/>
  <c r="C21" i="1"/>
  <c r="C23" i="1" s="1"/>
  <c r="E16" i="1"/>
  <c r="E12" i="1"/>
  <c r="E13" i="1"/>
  <c r="E14" i="1"/>
  <c r="E15" i="1"/>
  <c r="E7" i="1"/>
  <c r="E8" i="1"/>
  <c r="E9" i="1"/>
  <c r="E10" i="1"/>
  <c r="E11" i="1"/>
  <c r="Q8" i="1" l="1"/>
  <c r="F9" i="1"/>
  <c r="F10" i="1" s="1"/>
  <c r="F11" i="1" s="1"/>
  <c r="F12" i="1" s="1"/>
  <c r="F13" i="1" s="1"/>
  <c r="F14" i="1" s="1"/>
  <c r="F15" i="1" s="1"/>
  <c r="F16" i="1" s="1"/>
  <c r="N9" i="1" l="1"/>
  <c r="O9" i="1" s="1"/>
  <c r="Q9" i="1" s="1"/>
  <c r="E17" i="1"/>
  <c r="F17" i="1" s="1"/>
  <c r="H17" i="1"/>
  <c r="N10" i="1" l="1"/>
  <c r="O10" i="1" s="1"/>
  <c r="Q10" i="1" s="1"/>
  <c r="H18" i="1"/>
  <c r="E18" i="1"/>
  <c r="F18" i="1" s="1"/>
  <c r="N11" i="1" l="1"/>
  <c r="O11" i="1" s="1"/>
  <c r="Q11" i="1"/>
  <c r="H19" i="1"/>
  <c r="E19" i="1"/>
  <c r="F19" i="1" s="1"/>
  <c r="N12" i="1" l="1"/>
  <c r="O12" i="1" s="1"/>
  <c r="Q12" i="1"/>
  <c r="N13" i="1" l="1"/>
  <c r="O13" i="1" s="1"/>
  <c r="Q13" i="1" s="1"/>
  <c r="N14" i="1" s="1"/>
  <c r="O14" i="1" s="1"/>
  <c r="Q14" i="1" s="1"/>
  <c r="N15" i="1" s="1"/>
  <c r="O15" i="1" s="1"/>
  <c r="Q15" i="1" s="1"/>
  <c r="N16" i="1" l="1"/>
  <c r="O16" i="1" s="1"/>
  <c r="Q16" i="1" s="1"/>
  <c r="N17" i="1" l="1"/>
  <c r="O17" i="1" s="1"/>
  <c r="Q17" i="1" l="1"/>
  <c r="N18" i="1" l="1"/>
  <c r="O18" i="1" s="1"/>
  <c r="Q18" i="1" s="1"/>
  <c r="N19" i="1" l="1"/>
  <c r="O19" i="1" s="1"/>
  <c r="Q19" i="1" s="1"/>
</calcChain>
</file>

<file path=xl/sharedStrings.xml><?xml version="1.0" encoding="utf-8"?>
<sst xmlns="http://schemas.openxmlformats.org/spreadsheetml/2006/main" count="13" uniqueCount="12">
  <si>
    <t>min(max((C-20)*4%+10%,5%),70%</t>
  </si>
  <si>
    <t>Total value of team before sale</t>
  </si>
  <si>
    <t>Value riders</t>
  </si>
  <si>
    <t>Taxes</t>
  </si>
  <si>
    <t>Calculated value riders</t>
  </si>
  <si>
    <t>Value sold normal</t>
  </si>
  <si>
    <t>= CAPITAL - calculated value riders + value sold normal</t>
  </si>
  <si>
    <t>-&gt; threshold for raise in taxes</t>
  </si>
  <si>
    <t xml:space="preserve">i assume this is after capital </t>
  </si>
  <si>
    <t>goes over 18.75 mio</t>
  </si>
  <si>
    <t>Capital after sell (F6+E7) and so on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</si>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</sst>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10">
    <xf numFmtId="0" fontId="0" fillId="0" borderId="0" xfId="0"/>
    <xf numFmtId="0" fontId="0" fillId="0" borderId="0" xfId="0" quotePrefix="1"/>
    <xf numFmtId="4" fontId="0" fillId="0" borderId="0" xfId="0" applyNumberFormat="1"/>
    <xf numFmtId="0" fontId="4" fillId="4" borderId="0" xfId="4"/>
    <xf numFmtId="4" fontId="4" fillId="4" borderId="0" xfId="4" applyNumberFormat="1"/>
    <xf numFmtId="4" fontId="3" fillId="3" borderId="0" xfId="3" applyNumberFormat="1"/>
    <xf numFmtId="10" fontId="0" fillId="0" borderId="0" xfId="1" applyNumberFormat="1" applyFont="1"/>
    <xf numFmtId="10" fontId="0" fillId="0" borderId="0" xfId="0" applyNumberFormat="1"/>
    <xf numFmtId="10" fontId="2" fillId="2" borderId="0" xfId="2" applyNumberFormat="1"/>
    <xf numFmtId="4" fontId="0" fillId="0" borderId="0" xfId="0" applyNumberFormat="1" applyAlignment="1"/>
  </cellXfs>
  <cellStyles count="5">
    <cellStyle name="Goed" xfId="2" builtinId="26"/>
    <cellStyle name="Neutraal" xfId="4" builtinId="28"/>
    <cellStyle name="Ongeldig" xfId="3" builtinId="27"/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EE092-7DD2-450E-A30A-38F60841226D}">
  <dimension ref="A2:S26"/>
  <sheetViews>
    <sheetView tabSelected="1" workbookViewId="0">
      <selection activeCell="N19" sqref="N19"/>
    </sheetView>
  </sheetViews>
  <sheetFormatPr defaultRowHeight="15" x14ac:dyDescent="0.25"/>
  <cols>
    <col min="3" max="3" width="12.42578125" bestFit="1" customWidth="1"/>
    <col min="5" max="5" width="19.28515625" customWidth="1"/>
    <col min="6" max="6" width="21.42578125" customWidth="1"/>
    <col min="9" max="10" width="11.42578125" bestFit="1" customWidth="1"/>
    <col min="13" max="13" width="21.5703125" bestFit="1" customWidth="1"/>
    <col min="15" max="15" width="12.42578125" bestFit="1" customWidth="1"/>
    <col min="17" max="17" width="12.42578125" bestFit="1" customWidth="1"/>
    <col min="19" max="19" width="12.42578125" bestFit="1" customWidth="1"/>
  </cols>
  <sheetData>
    <row r="2" spans="1:19" x14ac:dyDescent="0.25">
      <c r="G2" s="1" t="s">
        <v>0</v>
      </c>
    </row>
    <row r="4" spans="1:19" x14ac:dyDescent="0.25">
      <c r="E4" t="s">
        <v>2</v>
      </c>
      <c r="F4" t="s">
        <v>10</v>
      </c>
      <c r="S4" s="5">
        <f>F19</f>
        <v>25664008.227535948</v>
      </c>
    </row>
    <row r="5" spans="1:19" x14ac:dyDescent="0.25">
      <c r="H5" t="s">
        <v>3</v>
      </c>
      <c r="M5" t="s">
        <v>4</v>
      </c>
      <c r="N5" t="s">
        <v>3</v>
      </c>
      <c r="O5" t="s">
        <v>5</v>
      </c>
      <c r="Q5" s="1" t="s">
        <v>6</v>
      </c>
    </row>
    <row r="6" spans="1:19" x14ac:dyDescent="0.25">
      <c r="F6" s="2">
        <v>1795900</v>
      </c>
    </row>
    <row r="7" spans="1:19" x14ac:dyDescent="0.25">
      <c r="C7" s="2">
        <v>1517454</v>
      </c>
      <c r="E7" s="2">
        <f t="shared" ref="E7:E16" si="0">C7/0.95</f>
        <v>1597320</v>
      </c>
      <c r="F7" s="2">
        <f>E7+F6</f>
        <v>3393220</v>
      </c>
      <c r="H7">
        <v>0.5</v>
      </c>
      <c r="M7" s="2">
        <f>E7</f>
        <v>1597320</v>
      </c>
      <c r="N7" s="7">
        <f>J21</f>
        <v>0.3265603292</v>
      </c>
      <c r="O7" s="2">
        <f>M7*(1-N7)</f>
        <v>1075698.6549622561</v>
      </c>
      <c r="Q7" s="2">
        <f>S4-M7+O7</f>
        <v>25142386.882498205</v>
      </c>
    </row>
    <row r="8" spans="1:19" x14ac:dyDescent="0.25">
      <c r="C8" s="2">
        <v>1428814</v>
      </c>
      <c r="E8" s="2">
        <f t="shared" si="0"/>
        <v>1504014.7368421054</v>
      </c>
      <c r="F8" s="2">
        <f>E8+F7</f>
        <v>4897234.7368421052</v>
      </c>
      <c r="H8">
        <v>0.5</v>
      </c>
      <c r="M8" s="2">
        <f t="shared" ref="M8:M19" si="1">E8</f>
        <v>1504014.7368421054</v>
      </c>
      <c r="N8" s="6">
        <f>(((Q7/1000000)-20)*0.04)+0.1</f>
        <v>0.30569547529992819</v>
      </c>
      <c r="O8" s="2">
        <f t="shared" ref="O8:O19" si="2">M8*(1-N8)</f>
        <v>1044244.2370050617</v>
      </c>
      <c r="Q8" s="2">
        <f>Q7+O8-M8</f>
        <v>24682616.38266116</v>
      </c>
    </row>
    <row r="9" spans="1:19" x14ac:dyDescent="0.25">
      <c r="C9" s="2">
        <v>1359743</v>
      </c>
      <c r="E9" s="2">
        <f t="shared" si="0"/>
        <v>1431308.4210526317</v>
      </c>
      <c r="F9" s="2">
        <f t="shared" ref="F8:F19" si="3">E9+F8</f>
        <v>6328543.1578947371</v>
      </c>
      <c r="H9">
        <v>0.5</v>
      </c>
      <c r="M9" s="2">
        <f t="shared" si="1"/>
        <v>1431308.4210526317</v>
      </c>
      <c r="N9" s="6">
        <f t="shared" ref="N9:N19" si="4">(((Q8/1000000)-20)*0.04)+0.1</f>
        <v>0.28730465530644633</v>
      </c>
      <c r="O9" s="2">
        <f t="shared" si="2"/>
        <v>1020086.8485048914</v>
      </c>
      <c r="Q9" s="2">
        <f t="shared" ref="Q9:Q19" si="5">Q8+O9-M9</f>
        <v>24271394.810113419</v>
      </c>
    </row>
    <row r="10" spans="1:19" x14ac:dyDescent="0.25">
      <c r="C10" s="2">
        <v>1200232</v>
      </c>
      <c r="E10" s="2">
        <f t="shared" si="0"/>
        <v>1263402.105263158</v>
      </c>
      <c r="F10" s="2">
        <f t="shared" si="3"/>
        <v>7591945.2631578948</v>
      </c>
      <c r="H10">
        <v>0.5</v>
      </c>
      <c r="M10" s="2">
        <f t="shared" si="1"/>
        <v>1263402.105263158</v>
      </c>
      <c r="N10" s="6">
        <f t="shared" si="4"/>
        <v>0.27085579240453672</v>
      </c>
      <c r="O10" s="2">
        <f t="shared" si="2"/>
        <v>921202.3269165454</v>
      </c>
      <c r="Q10" s="2">
        <f t="shared" si="5"/>
        <v>23929195.031766806</v>
      </c>
    </row>
    <row r="11" spans="1:19" x14ac:dyDescent="0.25">
      <c r="C11" s="2">
        <v>1046647</v>
      </c>
      <c r="E11" s="2">
        <f t="shared" si="0"/>
        <v>1101733.6842105263</v>
      </c>
      <c r="F11" s="2">
        <f t="shared" si="3"/>
        <v>8693678.9473684207</v>
      </c>
      <c r="H11">
        <v>0.5</v>
      </c>
      <c r="M11" s="2">
        <f t="shared" si="1"/>
        <v>1101733.6842105263</v>
      </c>
      <c r="N11" s="6">
        <f t="shared" si="4"/>
        <v>0.25716780127067229</v>
      </c>
      <c r="O11" s="2">
        <f t="shared" si="2"/>
        <v>818403.25505626807</v>
      </c>
      <c r="Q11" s="2">
        <f t="shared" si="5"/>
        <v>23645864.602612548</v>
      </c>
    </row>
    <row r="12" spans="1:19" x14ac:dyDescent="0.25">
      <c r="C12" s="2">
        <v>1721786</v>
      </c>
      <c r="E12" s="2">
        <f t="shared" si="0"/>
        <v>1812406.3157894737</v>
      </c>
      <c r="F12" s="2">
        <f t="shared" si="3"/>
        <v>10506085.263157895</v>
      </c>
      <c r="H12">
        <v>0.5</v>
      </c>
      <c r="M12" s="2">
        <f t="shared" si="1"/>
        <v>1812406.3157894737</v>
      </c>
      <c r="N12" s="6">
        <f t="shared" si="4"/>
        <v>0.24583458410450193</v>
      </c>
      <c r="O12" s="2">
        <f t="shared" si="2"/>
        <v>1366854.1629189958</v>
      </c>
      <c r="Q12" s="2">
        <f t="shared" si="5"/>
        <v>23200312.449742071</v>
      </c>
    </row>
    <row r="13" spans="1:19" x14ac:dyDescent="0.25">
      <c r="C13" s="2">
        <v>1913021</v>
      </c>
      <c r="E13" s="2">
        <f t="shared" si="0"/>
        <v>2013706.3157894737</v>
      </c>
      <c r="F13" s="2">
        <f t="shared" si="3"/>
        <v>12519791.578947369</v>
      </c>
      <c r="H13">
        <v>0.5</v>
      </c>
      <c r="M13" s="2">
        <f t="shared" si="1"/>
        <v>2013706.3157894737</v>
      </c>
      <c r="N13" s="6">
        <f t="shared" si="4"/>
        <v>0.22801249798968287</v>
      </c>
      <c r="O13" s="2">
        <f t="shared" si="2"/>
        <v>1554556.1085087145</v>
      </c>
      <c r="Q13" s="2">
        <f t="shared" si="5"/>
        <v>22741162.242461313</v>
      </c>
    </row>
    <row r="14" spans="1:19" x14ac:dyDescent="0.25">
      <c r="C14" s="2">
        <v>2012231</v>
      </c>
      <c r="E14" s="2">
        <f t="shared" si="0"/>
        <v>2118137.8947368423</v>
      </c>
      <c r="F14" s="2">
        <f t="shared" si="3"/>
        <v>14637929.47368421</v>
      </c>
      <c r="H14">
        <v>0.5</v>
      </c>
      <c r="M14" s="2">
        <f t="shared" si="1"/>
        <v>2118137.8947368423</v>
      </c>
      <c r="N14" s="6">
        <f t="shared" si="4"/>
        <v>0.20964648969845256</v>
      </c>
      <c r="O14" s="2">
        <f t="shared" si="2"/>
        <v>1674077.7204079928</v>
      </c>
      <c r="Q14" s="2">
        <f t="shared" si="5"/>
        <v>22297102.068132464</v>
      </c>
    </row>
    <row r="15" spans="1:19" x14ac:dyDescent="0.25">
      <c r="C15" s="2">
        <v>2147787</v>
      </c>
      <c r="E15" s="2">
        <f t="shared" si="0"/>
        <v>2260828.4210526315</v>
      </c>
      <c r="F15" s="2">
        <f t="shared" si="3"/>
        <v>16898757.894736841</v>
      </c>
      <c r="H15">
        <v>0.5</v>
      </c>
      <c r="M15" s="2">
        <f t="shared" si="1"/>
        <v>2260828.4210526315</v>
      </c>
      <c r="N15" s="6">
        <f t="shared" si="4"/>
        <v>0.19188408272529855</v>
      </c>
      <c r="O15" s="2">
        <f t="shared" si="2"/>
        <v>1827011.4332796622</v>
      </c>
      <c r="Q15" s="2">
        <f t="shared" si="5"/>
        <v>21863285.080359496</v>
      </c>
    </row>
    <row r="16" spans="1:19" x14ac:dyDescent="0.25">
      <c r="A16" s="3"/>
      <c r="B16" s="3"/>
      <c r="C16" s="4">
        <v>2280228</v>
      </c>
      <c r="D16" s="3"/>
      <c r="E16" s="4">
        <f t="shared" si="0"/>
        <v>2400240</v>
      </c>
      <c r="F16" s="4">
        <f t="shared" si="3"/>
        <v>19298997.894736841</v>
      </c>
      <c r="G16" s="3"/>
      <c r="H16">
        <v>0.5</v>
      </c>
      <c r="J16" s="1" t="s">
        <v>7</v>
      </c>
      <c r="M16" s="2">
        <f t="shared" si="1"/>
        <v>2400240</v>
      </c>
      <c r="N16" s="6">
        <f t="shared" si="4"/>
        <v>0.17453140321437988</v>
      </c>
      <c r="O16" s="2">
        <f t="shared" si="2"/>
        <v>1981322.7447487169</v>
      </c>
      <c r="Q16" s="2">
        <f t="shared" si="5"/>
        <v>21444367.825108211</v>
      </c>
    </row>
    <row r="17" spans="3:17" x14ac:dyDescent="0.25">
      <c r="C17" s="2">
        <v>2299893</v>
      </c>
      <c r="E17" s="2">
        <f>C17/(1-(((F16/1000000)-20)*0.04+0.1))</f>
        <v>2478225.9291703915</v>
      </c>
      <c r="F17" s="2">
        <f t="shared" si="3"/>
        <v>21777223.823907234</v>
      </c>
      <c r="H17">
        <f>((F16/1000000)-20)*0.04+0.1</f>
        <v>7.1959915789473722E-2</v>
      </c>
      <c r="J17" s="1" t="s">
        <v>8</v>
      </c>
      <c r="M17" s="2">
        <f t="shared" si="1"/>
        <v>2478225.9291703915</v>
      </c>
      <c r="N17" s="6">
        <f t="shared" si="4"/>
        <v>0.15777471300432852</v>
      </c>
      <c r="O17" s="2">
        <f t="shared" si="2"/>
        <v>2087224.5444356475</v>
      </c>
      <c r="Q17" s="2">
        <f t="shared" si="5"/>
        <v>21053366.440373465</v>
      </c>
    </row>
    <row r="18" spans="3:17" x14ac:dyDescent="0.25">
      <c r="C18" s="2">
        <v>852611</v>
      </c>
      <c r="E18" s="2">
        <f>C18/(1-(((F17/1000000)-20)*0.04+0.1))</f>
        <v>1028591.6722196122</v>
      </c>
      <c r="F18" s="2">
        <f t="shared" si="3"/>
        <v>22805815.496126845</v>
      </c>
      <c r="H18">
        <f t="shared" ref="H18:H19" si="6">((F17/1000000)-20)*0.04+0.1</f>
        <v>0.1710889529562894</v>
      </c>
      <c r="J18" s="1" t="s">
        <v>9</v>
      </c>
      <c r="M18" s="2">
        <f t="shared" si="1"/>
        <v>1028591.6722196122</v>
      </c>
      <c r="N18" s="6">
        <f t="shared" si="4"/>
        <v>0.14213465761493865</v>
      </c>
      <c r="O18" s="2">
        <f t="shared" si="2"/>
        <v>882393.14706310036</v>
      </c>
      <c r="Q18" s="2">
        <f t="shared" si="5"/>
        <v>20907167.915216953</v>
      </c>
    </row>
    <row r="19" spans="3:17" x14ac:dyDescent="0.25">
      <c r="C19" s="2">
        <v>2251591</v>
      </c>
      <c r="E19" s="2">
        <f>C19/(1-(((F18/1000000)-20)*0.04+0.1))</f>
        <v>2858192.7314091013</v>
      </c>
      <c r="F19" s="5">
        <f t="shared" si="3"/>
        <v>25664008.227535948</v>
      </c>
      <c r="H19">
        <f t="shared" si="6"/>
        <v>0.21223261984507391</v>
      </c>
      <c r="M19" s="2">
        <f t="shared" si="1"/>
        <v>2858192.7314091013</v>
      </c>
      <c r="N19" s="6">
        <f t="shared" si="4"/>
        <v>0.13628671660867808</v>
      </c>
      <c r="O19" s="2">
        <f t="shared" si="2"/>
        <v>2468659.0286105657</v>
      </c>
      <c r="Q19" s="2">
        <f t="shared" si="5"/>
        <v>20517634.212418415</v>
      </c>
    </row>
    <row r="21" spans="3:17" x14ac:dyDescent="0.25">
      <c r="C21" s="2">
        <f>SUM(C7:C20)</f>
        <v>22032038</v>
      </c>
      <c r="F21" t="s">
        <v>1</v>
      </c>
      <c r="J21" s="8">
        <f>((25.66400823-20)*0.04)+0.1</f>
        <v>0.3265603292</v>
      </c>
    </row>
    <row r="22" spans="3:17" x14ac:dyDescent="0.25">
      <c r="C22" s="2"/>
    </row>
    <row r="23" spans="3:17" x14ac:dyDescent="0.25">
      <c r="C23" s="2">
        <f>C21+F6</f>
        <v>23827938</v>
      </c>
    </row>
    <row r="24" spans="3:17" x14ac:dyDescent="0.25">
      <c r="I24" s="9">
        <f>C23-Q19</f>
        <v>3310303.7875815853</v>
      </c>
      <c r="J24" s="9" t="s">
        <v>11</v>
      </c>
      <c r="K24" s="9"/>
    </row>
    <row r="25" spans="3:17" x14ac:dyDescent="0.25">
      <c r="I25" s="9"/>
      <c r="J25" s="9"/>
      <c r="K25" s="9"/>
    </row>
    <row r="26" spans="3:17" x14ac:dyDescent="0.25">
      <c r="I26" s="9"/>
      <c r="J26" s="9"/>
      <c r="K2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Flor-Jan Stubbe</dc:creator>
  <cp:lastModifiedBy>Flor-Jan Stubbe</cp:lastModifiedBy>
  <dcterms:created xsi:type="dcterms:W3CDTF">2021-03-19T17:18:18Z</dcterms:created>
  <dcterms:modified xsi:type="dcterms:W3CDTF">2021-03-19T17:56:39Z</dcterms:modified>
</cp:coreProperties>
</file>